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balli\Documents\Budget FY 26-27\Effective Tax Rate\"/>
    </mc:Choice>
  </mc:AlternateContent>
  <xr:revisionPtr revIDLastSave="0" documentId="8_{AC1D6C68-8CE2-4850-96E4-60F5F44E250F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Fund Balance" sheetId="4" r:id="rId1"/>
    <sheet name="Debt" sheetId="3" r:id="rId2"/>
    <sheet name="Sales Tax" sheetId="2" r:id="rId3"/>
  </sheets>
  <definedNames>
    <definedName name="_xlnm.Print_Area" localSheetId="1">Debt!$A$1:$L$19</definedName>
    <definedName name="_xlnm.Print_Area" localSheetId="0">'Fund Balance'!$A$1:$D$8</definedName>
    <definedName name="_xlnm.Print_Area" localSheetId="2">'Sales Tax'!$A$1:$D$50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4" i="4" l="1"/>
  <c r="D17" i="4"/>
  <c r="L12" i="3" l="1"/>
  <c r="L11" i="3"/>
  <c r="L10" i="3"/>
  <c r="I14" i="3" l="1"/>
  <c r="F14" i="3"/>
  <c r="C14" i="3"/>
  <c r="L9" i="3"/>
  <c r="L8" i="3"/>
  <c r="L7" i="3"/>
  <c r="L6" i="3" l="1"/>
  <c r="C39" i="2" l="1"/>
  <c r="C40" i="2"/>
  <c r="C41" i="2"/>
  <c r="C42" i="2"/>
  <c r="C43" i="2"/>
  <c r="C44" i="2" l="1"/>
  <c r="L13" i="3"/>
  <c r="L5" i="3"/>
  <c r="L14" i="3" l="1"/>
  <c r="L18" i="3" s="1"/>
  <c r="L16" i="3"/>
  <c r="C46" i="2"/>
  <c r="G50" i="2" s="1"/>
  <c r="C24" i="2"/>
  <c r="C26" i="2" s="1"/>
  <c r="C28" i="2" s="1"/>
  <c r="G49" i="2" s="1"/>
</calcChain>
</file>

<file path=xl/sharedStrings.xml><?xml version="1.0" encoding="utf-8"?>
<sst xmlns="http://schemas.openxmlformats.org/spreadsheetml/2006/main" count="105" uniqueCount="56">
  <si>
    <t>Sales Tax Increase</t>
  </si>
  <si>
    <t>June</t>
  </si>
  <si>
    <t>May</t>
  </si>
  <si>
    <t>April</t>
  </si>
  <si>
    <t>March</t>
  </si>
  <si>
    <t>February</t>
  </si>
  <si>
    <t>January</t>
  </si>
  <si>
    <t>December</t>
  </si>
  <si>
    <t>November</t>
  </si>
  <si>
    <t>October</t>
  </si>
  <si>
    <t>September</t>
  </si>
  <si>
    <t>August</t>
  </si>
  <si>
    <t>July</t>
  </si>
  <si>
    <t>Total</t>
  </si>
  <si>
    <t>Multiply by</t>
  </si>
  <si>
    <t>To be paid from Property Taxes</t>
  </si>
  <si>
    <t>Debt Description</t>
  </si>
  <si>
    <t>Principal</t>
  </si>
  <si>
    <t>Interest</t>
  </si>
  <si>
    <t>Other</t>
  </si>
  <si>
    <t xml:space="preserve">Total </t>
  </si>
  <si>
    <t>$</t>
  </si>
  <si>
    <t>CO Series 2016</t>
  </si>
  <si>
    <t>Continuing Disclosure Fees</t>
  </si>
  <si>
    <t>Totals</t>
  </si>
  <si>
    <t>Total Principal &amp; Interest</t>
  </si>
  <si>
    <t>Unencumbered Fund Balances Estimates</t>
  </si>
  <si>
    <t>Fund 001-M&amp;O     &amp;          Fund 011-I&amp;S</t>
  </si>
  <si>
    <t>Fund</t>
  </si>
  <si>
    <t>Maintenance &amp; Operations (M&amp;O) - Unassigned Fund Balance</t>
  </si>
  <si>
    <t>GO Debt Service - Interest &amp; Sinking (I&amp;S)</t>
  </si>
  <si>
    <t>Additional Sales Tax % to reduce property taxes adopted</t>
  </si>
  <si>
    <t>Formula - do not enter</t>
  </si>
  <si>
    <t>Formula - Do not enter</t>
  </si>
  <si>
    <t>LTRF Series 2020</t>
  </si>
  <si>
    <t>Tax Note Series 2021</t>
  </si>
  <si>
    <t>LTRF Series 2021</t>
  </si>
  <si>
    <t>Tax Note Series 2022</t>
  </si>
  <si>
    <t>CO Series 2024</t>
  </si>
  <si>
    <t>CO Series 2023A</t>
  </si>
  <si>
    <t>Arbitrage Calculation</t>
  </si>
  <si>
    <t>Additional Sales Tax Collected and spent on M&amp;O in 24-25</t>
  </si>
  <si>
    <t>Estimated FYE 09/30/2026</t>
  </si>
  <si>
    <t>Beginning Fund Balance FY 25-26</t>
  </si>
  <si>
    <t>EA Revenues</t>
  </si>
  <si>
    <t>EA Expenditures</t>
  </si>
  <si>
    <t>Estimated Ending Fund Balance FY 25-26</t>
  </si>
  <si>
    <t>General Fund 001 - Maintenance &amp; Operations - Unassigned Fund Balance</t>
  </si>
  <si>
    <t>GO Debt Service Fund 011 - Interest &amp; Sinking (I&amp;S)</t>
  </si>
  <si>
    <t>Upcoming Debt Service - FY 26-27</t>
  </si>
  <si>
    <t>Total Required for FY26-27 Debt Service</t>
  </si>
  <si>
    <t>Effective Tax Rate Calculation Information - FY 26-27</t>
  </si>
  <si>
    <t>Use Information From MAC</t>
  </si>
  <si>
    <t>Sales Tax received and spent for the previous four quarters in FY 24-25</t>
  </si>
  <si>
    <t>Last 4 Quarters - Sales Tax Receipts</t>
  </si>
  <si>
    <t>FY 24-25 Accrual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</si>
</sst>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#,##0.0000_);\(#,##0.0000\)"/>
    <numFmt numFmtId="165" formatCode="m/d/yy;@"/>
  </numFmts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21252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39" fontId="0" fillId="0" borderId="0" xfId="0" applyNumberFormat="1"/>
    <xf numFmtId="0" fontId="1" fillId="0" borderId="0" xfId="0" applyFont="1"/>
    <xf numFmtId="17" fontId="0" fillId="0" borderId="0" xfId="0" quotePrefix="1" applyNumberFormat="1"/>
    <xf numFmtId="17" fontId="0" fillId="0" borderId="0" xfId="0" applyNumberFormat="1"/>
    <xf numFmtId="0" fontId="0" fillId="0" borderId="0" xfId="0" applyAlignment="1">
      <alignment horizontal="center"/>
    </xf>
    <xf numFmtId="39" fontId="0" fillId="0" borderId="1" xfId="0" applyNumberFormat="1" applyBorder="1"/>
    <xf numFmtId="164" fontId="0" fillId="0" borderId="1" xfId="0" applyNumberFormat="1" applyBorder="1"/>
    <xf numFmtId="165" fontId="0" fillId="0" borderId="0" xfId="0" applyNumberFormat="1"/>
    <xf numFmtId="37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39" fontId="0" fillId="0" borderId="1" xfId="0" applyNumberFormat="1" applyBorder="1" applyAlignment="1">
      <alignment horizontal="center"/>
    </xf>
    <xf numFmtId="0" fontId="0" fillId="0" borderId="1" xfId="0" applyBorder="1"/>
    <xf numFmtId="37" fontId="0" fillId="0" borderId="1" xfId="0" applyNumberFormat="1" applyBorder="1"/>
    <xf numFmtId="0" fontId="0" fillId="0" borderId="3" xfId="0" applyBorder="1"/>
    <xf numFmtId="37" fontId="0" fillId="0" borderId="3" xfId="0" applyNumberFormat="1" applyBorder="1"/>
    <xf numFmtId="0" fontId="0" fillId="0" borderId="4" xfId="0" applyBorder="1"/>
    <xf numFmtId="37" fontId="0" fillId="0" borderId="4" xfId="0" applyNumberFormat="1" applyBorder="1"/>
    <xf numFmtId="6" fontId="0" fillId="0" borderId="5" xfId="0" applyNumberFormat="1" applyBorder="1"/>
    <xf numFmtId="37" fontId="0" fillId="0" borderId="6" xfId="0" applyNumberFormat="1" applyBorder="1"/>
    <xf numFmtId="0" fontId="0" fillId="0" borderId="0" xfId="0" quotePrefix="1" applyAlignment="1">
      <alignment horizontal="center"/>
    </xf>
    <xf numFmtId="39" fontId="0" fillId="0" borderId="0" xfId="0" applyNumberFormat="1" applyAlignment="1">
      <alignment horizontal="center"/>
    </xf>
    <xf numFmtId="39" fontId="0" fillId="3" borderId="3" xfId="0" applyNumberFormat="1" applyFill="1" applyBorder="1" applyAlignment="1">
      <alignment horizontal="center"/>
    </xf>
    <xf numFmtId="39" fontId="0" fillId="3" borderId="3" xfId="0" applyNumberFormat="1" applyFill="1" applyBorder="1"/>
    <xf numFmtId="10" fontId="0" fillId="0" borderId="0" xfId="0" applyNumberFormat="1"/>
    <xf numFmtId="6" fontId="2" fillId="4" borderId="0" xfId="0" applyNumberFormat="1" applyFont="1" applyFill="1" applyAlignment="1">
      <alignment vertical="center" wrapText="1"/>
    </xf>
    <xf numFmtId="0" fontId="2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39" fontId="0" fillId="0" borderId="0" xfId="0" applyNumberFormat="1" applyAlignment="1">
      <alignment horizontal="left"/>
    </xf>
    <xf numFmtId="39" fontId="0" fillId="2" borderId="0" xfId="0" applyNumberFormat="1" applyFill="1" applyAlignment="1">
      <alignment horizontal="left"/>
    </xf>
    <xf numFmtId="6" fontId="2" fillId="4" borderId="0" xfId="0" applyNumberFormat="1" applyFont="1" applyFill="1" applyAlignment="1">
      <alignment horizontal="right" vertical="center" wrapText="1"/>
    </xf>
    <xf numFmtId="39" fontId="0" fillId="0" borderId="3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showGridLines="0" workbookViewId="0">
      <selection activeCell="A4" sqref="A4:D7"/>
    </sheetView>
  </sheetViews>
  <sheetFormatPr defaultRowHeight="14.5" x14ac:dyDescent="0.35"/>
  <cols>
    <col min="1" max="1" width="53" bestFit="1" customWidth="1"/>
    <col min="2" max="2" width="2.7265625" customWidth="1"/>
    <col min="3" max="3" width="1.7265625" bestFit="1" customWidth="1"/>
    <col min="4" max="4" width="13" bestFit="1" customWidth="1"/>
  </cols>
  <sheetData>
    <row r="1" spans="1:9" x14ac:dyDescent="0.35">
      <c r="A1" t="s">
        <v>26</v>
      </c>
    </row>
    <row r="2" spans="1:9" x14ac:dyDescent="0.35">
      <c r="A2" t="s">
        <v>27</v>
      </c>
    </row>
    <row r="4" spans="1:9" ht="44.65" customHeight="1" x14ac:dyDescent="0.35">
      <c r="A4" s="10" t="s">
        <v>28</v>
      </c>
      <c r="C4" s="33" t="s">
        <v>42</v>
      </c>
      <c r="D4" s="34"/>
    </row>
    <row r="5" spans="1:9" x14ac:dyDescent="0.35">
      <c r="A5" t="s">
        <v>29</v>
      </c>
      <c r="C5" t="s">
        <v>21</v>
      </c>
      <c r="D5" s="9">
        <v>7894828.75</v>
      </c>
    </row>
    <row r="6" spans="1:9" x14ac:dyDescent="0.35">
      <c r="D6" s="9"/>
    </row>
    <row r="7" spans="1:9" x14ac:dyDescent="0.35">
      <c r="A7" t="s">
        <v>30</v>
      </c>
      <c r="C7" t="s">
        <v>21</v>
      </c>
      <c r="D7" s="9">
        <v>640815.04</v>
      </c>
    </row>
    <row r="8" spans="1:9" x14ac:dyDescent="0.35">
      <c r="D8" s="9"/>
    </row>
    <row r="9" spans="1:9" x14ac:dyDescent="0.35">
      <c r="D9" s="9"/>
    </row>
    <row r="13" spans="1:9" x14ac:dyDescent="0.35">
      <c r="A13" t="s">
        <v>47</v>
      </c>
    </row>
    <row r="14" spans="1:9" x14ac:dyDescent="0.35">
      <c r="A14" t="s">
        <v>43</v>
      </c>
      <c r="D14" s="22">
        <v>7686340.7800000003</v>
      </c>
      <c r="E14" s="1"/>
      <c r="F14" s="1"/>
      <c r="I14" s="1"/>
    </row>
    <row r="15" spans="1:9" x14ac:dyDescent="0.35">
      <c r="A15" t="s">
        <v>44</v>
      </c>
      <c r="D15" s="22">
        <v>25175215.109999999</v>
      </c>
      <c r="E15" s="1"/>
      <c r="F15" s="1"/>
      <c r="I15" s="1"/>
    </row>
    <row r="16" spans="1:9" x14ac:dyDescent="0.35">
      <c r="A16" t="s">
        <v>45</v>
      </c>
      <c r="D16" s="12">
        <v>24966727.140000001</v>
      </c>
      <c r="E16" s="1"/>
      <c r="F16" s="1"/>
      <c r="I16" s="1"/>
    </row>
    <row r="17" spans="1:9" ht="15" thickBot="1" x14ac:dyDescent="0.4">
      <c r="A17" t="s">
        <v>46</v>
      </c>
      <c r="D17" s="23">
        <f>+D14+D15-D16</f>
        <v>7894828.75</v>
      </c>
      <c r="E17" s="1"/>
      <c r="F17" s="1"/>
      <c r="I17" s="1"/>
    </row>
    <row r="18" spans="1:9" ht="15" thickTop="1" x14ac:dyDescent="0.35">
      <c r="B18" s="22"/>
      <c r="C18" s="22"/>
      <c r="D18" s="22"/>
      <c r="E18" s="1"/>
      <c r="F18" s="1"/>
      <c r="I18" s="1"/>
    </row>
    <row r="20" spans="1:9" x14ac:dyDescent="0.35">
      <c r="A20" t="s">
        <v>48</v>
      </c>
    </row>
    <row r="21" spans="1:9" x14ac:dyDescent="0.35">
      <c r="A21" t="s">
        <v>43</v>
      </c>
      <c r="C21" s="1"/>
      <c r="D21" s="1">
        <v>676934.19</v>
      </c>
      <c r="E21" s="1"/>
      <c r="F21" s="1"/>
    </row>
    <row r="22" spans="1:9" x14ac:dyDescent="0.35">
      <c r="A22" t="s">
        <v>44</v>
      </c>
      <c r="C22" s="1"/>
      <c r="D22" s="1">
        <v>2182595.85</v>
      </c>
      <c r="E22" s="1"/>
      <c r="F22" s="1"/>
    </row>
    <row r="23" spans="1:9" x14ac:dyDescent="0.35">
      <c r="A23" t="s">
        <v>45</v>
      </c>
      <c r="C23" s="1"/>
      <c r="D23" s="6">
        <v>2218715</v>
      </c>
      <c r="E23" s="1"/>
      <c r="F23" s="1"/>
    </row>
    <row r="24" spans="1:9" ht="15" thickBot="1" x14ac:dyDescent="0.4">
      <c r="A24" t="s">
        <v>46</v>
      </c>
      <c r="C24" s="25"/>
      <c r="D24" s="24">
        <f>+D21+D22-D23</f>
        <v>640815.04</v>
      </c>
      <c r="E24" s="1"/>
      <c r="F24" s="1"/>
    </row>
    <row r="25" spans="1:9" ht="15" thickTop="1" x14ac:dyDescent="0.35">
      <c r="B25" s="1"/>
      <c r="C25" s="1"/>
      <c r="D25" s="1"/>
      <c r="E25" s="1"/>
      <c r="F25" s="1"/>
    </row>
  </sheetData>
  <mergeCells count="1">
    <mergeCell ref="C4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"/>
  <sheetViews>
    <sheetView showGridLines="0" workbookViewId="0">
      <selection activeCell="A3" sqref="A3:L19"/>
    </sheetView>
  </sheetViews>
  <sheetFormatPr defaultRowHeight="14.5" x14ac:dyDescent="0.35"/>
  <cols>
    <col min="1" max="1" width="31.453125" bestFit="1" customWidth="1"/>
    <col min="2" max="2" width="1.7265625" bestFit="1" customWidth="1"/>
    <col min="3" max="3" width="9.81640625" bestFit="1" customWidth="1"/>
    <col min="4" max="4" width="1.26953125" customWidth="1"/>
    <col min="5" max="5" width="1.7265625" bestFit="1" customWidth="1"/>
    <col min="6" max="6" width="9.36328125" bestFit="1" customWidth="1"/>
    <col min="7" max="7" width="1.26953125" customWidth="1"/>
    <col min="8" max="8" width="1.7265625" bestFit="1" customWidth="1"/>
    <col min="9" max="9" width="6.90625" bestFit="1" customWidth="1"/>
    <col min="10" max="10" width="1.1796875" customWidth="1"/>
    <col min="11" max="11" width="1.7265625" bestFit="1" customWidth="1"/>
    <col min="12" max="12" width="9.81640625" bestFit="1" customWidth="1"/>
    <col min="13" max="13" width="1.54296875" customWidth="1"/>
  </cols>
  <sheetData>
    <row r="1" spans="1:12" x14ac:dyDescent="0.35">
      <c r="A1" t="s">
        <v>49</v>
      </c>
      <c r="C1" s="9"/>
      <c r="F1" s="9"/>
      <c r="I1" s="9"/>
      <c r="L1" s="9"/>
    </row>
    <row r="2" spans="1:12" x14ac:dyDescent="0.35">
      <c r="C2" s="9"/>
      <c r="F2" s="9"/>
      <c r="I2" s="9"/>
      <c r="L2" s="9"/>
    </row>
    <row r="3" spans="1:12" x14ac:dyDescent="0.35">
      <c r="C3" s="35" t="s">
        <v>15</v>
      </c>
      <c r="D3" s="35"/>
      <c r="E3" s="35"/>
      <c r="F3" s="35"/>
      <c r="G3" s="35"/>
      <c r="H3" s="35"/>
      <c r="I3" s="35"/>
      <c r="J3" s="35"/>
      <c r="K3" s="35"/>
      <c r="L3" s="35"/>
    </row>
    <row r="4" spans="1:12" x14ac:dyDescent="0.35">
      <c r="A4" s="10" t="s">
        <v>16</v>
      </c>
      <c r="B4" s="35" t="s">
        <v>17</v>
      </c>
      <c r="C4" s="35"/>
      <c r="D4" s="10"/>
      <c r="E4" s="36" t="s">
        <v>18</v>
      </c>
      <c r="F4" s="36"/>
      <c r="G4" s="11"/>
      <c r="H4" s="36" t="s">
        <v>19</v>
      </c>
      <c r="I4" s="36"/>
      <c r="J4" s="11"/>
      <c r="K4" s="36" t="s">
        <v>20</v>
      </c>
      <c r="L4" s="36"/>
    </row>
    <row r="5" spans="1:12" x14ac:dyDescent="0.35">
      <c r="A5" t="s">
        <v>22</v>
      </c>
      <c r="B5" t="s">
        <v>21</v>
      </c>
      <c r="C5" s="9">
        <v>270000</v>
      </c>
      <c r="E5" t="s">
        <v>21</v>
      </c>
      <c r="F5" s="9">
        <v>50750</v>
      </c>
      <c r="H5" t="s">
        <v>21</v>
      </c>
      <c r="I5" s="9">
        <v>1250</v>
      </c>
      <c r="K5" t="s">
        <v>21</v>
      </c>
      <c r="L5" s="9">
        <f t="shared" ref="L5:L13" si="0">+I5+F5+C5</f>
        <v>322000</v>
      </c>
    </row>
    <row r="6" spans="1:12" x14ac:dyDescent="0.35">
      <c r="A6" t="s">
        <v>34</v>
      </c>
      <c r="C6" s="9">
        <v>253096.88</v>
      </c>
      <c r="F6" s="9">
        <v>56219.82</v>
      </c>
      <c r="I6" s="9">
        <v>1250</v>
      </c>
      <c r="L6" s="9">
        <f t="shared" si="0"/>
        <v>310566.7</v>
      </c>
    </row>
    <row r="7" spans="1:12" x14ac:dyDescent="0.35">
      <c r="A7" t="s">
        <v>35</v>
      </c>
      <c r="C7" s="9">
        <v>80522</v>
      </c>
      <c r="F7" s="9">
        <v>1006.53</v>
      </c>
      <c r="I7" s="9">
        <v>1250</v>
      </c>
      <c r="L7" s="9">
        <f t="shared" si="0"/>
        <v>82778.53</v>
      </c>
    </row>
    <row r="8" spans="1:12" x14ac:dyDescent="0.35">
      <c r="A8" t="s">
        <v>36</v>
      </c>
      <c r="C8" s="9">
        <v>61950</v>
      </c>
      <c r="F8" s="9">
        <v>12012</v>
      </c>
      <c r="I8" s="9">
        <v>1250</v>
      </c>
      <c r="L8" s="9">
        <f t="shared" si="0"/>
        <v>75212</v>
      </c>
    </row>
    <row r="9" spans="1:12" x14ac:dyDescent="0.35">
      <c r="A9" t="s">
        <v>37</v>
      </c>
      <c r="C9" s="9">
        <v>94608</v>
      </c>
      <c r="F9" s="9">
        <v>7724.22</v>
      </c>
      <c r="I9" s="9">
        <v>1250</v>
      </c>
      <c r="L9" s="9">
        <f t="shared" si="0"/>
        <v>103582.22</v>
      </c>
    </row>
    <row r="10" spans="1:12" x14ac:dyDescent="0.35">
      <c r="A10" t="s">
        <v>39</v>
      </c>
      <c r="C10" s="9">
        <v>140000</v>
      </c>
      <c r="F10" s="9">
        <v>178500</v>
      </c>
      <c r="I10" s="9">
        <v>1250</v>
      </c>
      <c r="L10" s="9">
        <f t="shared" si="0"/>
        <v>319750</v>
      </c>
    </row>
    <row r="11" spans="1:12" x14ac:dyDescent="0.35">
      <c r="A11" t="s">
        <v>38</v>
      </c>
      <c r="C11" s="9">
        <v>110000</v>
      </c>
      <c r="F11" s="9">
        <v>606650</v>
      </c>
      <c r="I11" s="9">
        <v>1250</v>
      </c>
      <c r="L11" s="9">
        <f t="shared" si="0"/>
        <v>717900</v>
      </c>
    </row>
    <row r="12" spans="1:12" x14ac:dyDescent="0.35">
      <c r="A12" t="s">
        <v>40</v>
      </c>
      <c r="C12" s="9">
        <v>0</v>
      </c>
      <c r="F12" s="9">
        <v>0</v>
      </c>
      <c r="I12" s="9">
        <v>4150</v>
      </c>
      <c r="L12" s="9">
        <f t="shared" si="0"/>
        <v>4150</v>
      </c>
    </row>
    <row r="13" spans="1:12" x14ac:dyDescent="0.35">
      <c r="A13" t="s">
        <v>23</v>
      </c>
      <c r="B13" s="13"/>
      <c r="C13" s="14">
        <v>0</v>
      </c>
      <c r="E13" s="13"/>
      <c r="F13" s="14">
        <v>0</v>
      </c>
      <c r="H13" s="13"/>
      <c r="I13" s="14">
        <v>3000</v>
      </c>
      <c r="K13" s="13" t="s">
        <v>21</v>
      </c>
      <c r="L13" s="14">
        <f t="shared" si="0"/>
        <v>3000</v>
      </c>
    </row>
    <row r="14" spans="1:12" ht="15" thickBot="1" x14ac:dyDescent="0.4">
      <c r="A14" t="s">
        <v>24</v>
      </c>
      <c r="B14" s="15" t="s">
        <v>21</v>
      </c>
      <c r="C14" s="16">
        <f>SUM(C5:C13)</f>
        <v>1010176.88</v>
      </c>
      <c r="E14" s="15" t="s">
        <v>21</v>
      </c>
      <c r="F14" s="16">
        <f>SUM(F5:F13)</f>
        <v>912862.57000000007</v>
      </c>
      <c r="H14" s="15" t="s">
        <v>21</v>
      </c>
      <c r="I14" s="16">
        <f>SUM(I5:I13)</f>
        <v>15900</v>
      </c>
      <c r="K14" s="15" t="s">
        <v>21</v>
      </c>
      <c r="L14" s="16">
        <f>SUM(L5:L13)</f>
        <v>1938939.45</v>
      </c>
    </row>
    <row r="15" spans="1:12" ht="15" thickTop="1" x14ac:dyDescent="0.35">
      <c r="C15" s="9"/>
      <c r="F15" s="9"/>
      <c r="I15" s="9"/>
      <c r="L15" s="9"/>
    </row>
    <row r="16" spans="1:12" ht="15" thickBot="1" x14ac:dyDescent="0.4">
      <c r="A16" t="s">
        <v>25</v>
      </c>
      <c r="C16" s="9"/>
      <c r="F16" s="9"/>
      <c r="I16" s="9"/>
      <c r="K16" s="17" t="s">
        <v>21</v>
      </c>
      <c r="L16" s="18">
        <f>+C14+F14</f>
        <v>1923039.4500000002</v>
      </c>
    </row>
    <row r="17" spans="1:12" ht="15.5" thickTop="1" thickBot="1" x14ac:dyDescent="0.4">
      <c r="C17" s="9"/>
      <c r="F17" s="9"/>
      <c r="I17" s="9"/>
      <c r="L17" s="9"/>
    </row>
    <row r="18" spans="1:12" ht="15" thickBot="1" x14ac:dyDescent="0.4">
      <c r="A18" t="s">
        <v>50</v>
      </c>
      <c r="C18" s="9"/>
      <c r="F18" s="9"/>
      <c r="I18" s="9"/>
      <c r="K18" s="19" t="s">
        <v>21</v>
      </c>
      <c r="L18" s="20">
        <f>+L14</f>
        <v>1938939.45</v>
      </c>
    </row>
  </sheetData>
  <mergeCells count="5">
    <mergeCell ref="C3:L3"/>
    <mergeCell ref="B4:C4"/>
    <mergeCell ref="E4:F4"/>
    <mergeCell ref="H4:I4"/>
    <mergeCell ref="K4:L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0"/>
  <sheetViews>
    <sheetView tabSelected="1" workbookViewId="0">
      <selection activeCell="E11" sqref="E11"/>
    </sheetView>
  </sheetViews>
  <sheetFormatPr defaultRowHeight="14.5" x14ac:dyDescent="0.35"/>
  <cols>
    <col min="1" max="1" width="11.7265625" customWidth="1"/>
    <col min="2" max="2" width="8.81640625" bestFit="1" customWidth="1"/>
    <col min="3" max="3" width="12.54296875" bestFit="1" customWidth="1"/>
    <col min="4" max="5" width="10.90625" style="28" customWidth="1"/>
    <col min="6" max="7" width="11.90625" style="28" bestFit="1" customWidth="1"/>
    <col min="8" max="15" width="10.90625" style="28" customWidth="1"/>
  </cols>
  <sheetData>
    <row r="1" spans="1:14" x14ac:dyDescent="0.35">
      <c r="A1" t="s">
        <v>51</v>
      </c>
    </row>
    <row r="2" spans="1:14" x14ac:dyDescent="0.35">
      <c r="A2" t="s">
        <v>0</v>
      </c>
      <c r="C2" s="1"/>
      <c r="D2" s="29"/>
    </row>
    <row r="3" spans="1:14" x14ac:dyDescent="0.35">
      <c r="A3" t="s">
        <v>52</v>
      </c>
      <c r="C3" s="1"/>
      <c r="D3" s="29"/>
    </row>
    <row r="4" spans="1:14" x14ac:dyDescent="0.35">
      <c r="C4" s="1"/>
      <c r="D4" s="29"/>
    </row>
    <row r="5" spans="1:14" s="5" customFormat="1" x14ac:dyDescent="0.35">
      <c r="B5" s="10" t="s">
        <v>6</v>
      </c>
      <c r="C5" s="12" t="s">
        <v>5</v>
      </c>
      <c r="D5" s="12" t="s">
        <v>4</v>
      </c>
      <c r="E5" s="10" t="s">
        <v>3</v>
      </c>
      <c r="F5" s="10" t="s">
        <v>2</v>
      </c>
      <c r="G5" s="10" t="s">
        <v>1</v>
      </c>
      <c r="H5" s="10" t="s">
        <v>12</v>
      </c>
      <c r="I5" s="10" t="s">
        <v>11</v>
      </c>
      <c r="J5" s="10" t="s">
        <v>10</v>
      </c>
      <c r="K5" s="10" t="s">
        <v>9</v>
      </c>
      <c r="L5" s="10" t="s">
        <v>8</v>
      </c>
      <c r="M5" s="10" t="s">
        <v>7</v>
      </c>
      <c r="N5" s="10" t="s">
        <v>13</v>
      </c>
    </row>
    <row r="6" spans="1:14" x14ac:dyDescent="0.35">
      <c r="A6" s="27">
        <v>2026</v>
      </c>
      <c r="B6" s="26">
        <v>522069</v>
      </c>
      <c r="C6" s="31">
        <v>762968</v>
      </c>
      <c r="D6" s="31">
        <v>524864</v>
      </c>
      <c r="E6" s="31">
        <v>523506</v>
      </c>
      <c r="F6" s="31">
        <v>624632</v>
      </c>
      <c r="G6" s="31">
        <v>542227</v>
      </c>
      <c r="H6" s="31">
        <v>521092</v>
      </c>
      <c r="I6" s="31">
        <v>0</v>
      </c>
      <c r="J6" s="31">
        <v>0</v>
      </c>
      <c r="K6" s="31">
        <v>0</v>
      </c>
      <c r="L6" s="31">
        <v>0</v>
      </c>
      <c r="M6" s="31">
        <v>0</v>
      </c>
      <c r="N6" s="31">
        <v>4021356</v>
      </c>
    </row>
    <row r="7" spans="1:14" x14ac:dyDescent="0.35">
      <c r="A7" s="27">
        <v>2025</v>
      </c>
      <c r="B7" s="26">
        <v>498774</v>
      </c>
      <c r="C7" s="31">
        <v>692469</v>
      </c>
      <c r="D7" s="31">
        <v>501433</v>
      </c>
      <c r="E7" s="31">
        <v>422065</v>
      </c>
      <c r="F7" s="31">
        <v>601861</v>
      </c>
      <c r="G7" s="31">
        <v>515989</v>
      </c>
      <c r="H7" s="31">
        <v>527630</v>
      </c>
      <c r="I7" s="31">
        <v>563773</v>
      </c>
      <c r="J7" s="31">
        <v>533139</v>
      </c>
      <c r="K7" s="31">
        <v>546943</v>
      </c>
      <c r="L7" s="31">
        <v>583273</v>
      </c>
      <c r="M7" s="31">
        <v>577777</v>
      </c>
      <c r="N7" s="31">
        <v>6565127</v>
      </c>
    </row>
    <row r="8" spans="1:14" x14ac:dyDescent="0.35">
      <c r="A8" s="27">
        <v>2024</v>
      </c>
      <c r="B8" s="26">
        <v>509834</v>
      </c>
      <c r="C8" s="31">
        <v>601275</v>
      </c>
      <c r="D8" s="31">
        <v>479847</v>
      </c>
      <c r="E8" s="31">
        <v>464720</v>
      </c>
      <c r="F8" s="31">
        <v>560785</v>
      </c>
      <c r="G8" s="31">
        <v>592679</v>
      </c>
      <c r="H8" s="31">
        <v>499640</v>
      </c>
      <c r="I8" s="31">
        <v>589141</v>
      </c>
      <c r="J8" s="31">
        <v>678341</v>
      </c>
      <c r="K8" s="31">
        <v>475821</v>
      </c>
      <c r="L8" s="31">
        <v>555702</v>
      </c>
      <c r="M8" s="31">
        <v>539637</v>
      </c>
      <c r="N8" s="31">
        <v>6547421</v>
      </c>
    </row>
    <row r="9" spans="1:14" x14ac:dyDescent="0.35">
      <c r="C9" s="1"/>
      <c r="D9" s="29"/>
    </row>
    <row r="10" spans="1:14" x14ac:dyDescent="0.35">
      <c r="C10" s="1"/>
      <c r="D10" s="29"/>
    </row>
    <row r="11" spans="1:14" x14ac:dyDescent="0.35">
      <c r="A11" s="2" t="s">
        <v>54</v>
      </c>
      <c r="C11" s="1"/>
      <c r="D11" s="29"/>
    </row>
    <row r="12" spans="1:14" x14ac:dyDescent="0.35">
      <c r="A12" s="3" t="s">
        <v>1</v>
      </c>
      <c r="B12" s="21">
        <v>2026</v>
      </c>
      <c r="C12" s="1">
        <v>542227</v>
      </c>
      <c r="D12" s="29"/>
    </row>
    <row r="13" spans="1:14" x14ac:dyDescent="0.35">
      <c r="A13" s="4" t="s">
        <v>2</v>
      </c>
      <c r="B13" s="21">
        <v>2026</v>
      </c>
      <c r="C13" s="1">
        <v>624632</v>
      </c>
      <c r="D13" s="29"/>
    </row>
    <row r="14" spans="1:14" x14ac:dyDescent="0.35">
      <c r="A14" t="s">
        <v>3</v>
      </c>
      <c r="B14" s="21">
        <v>2026</v>
      </c>
      <c r="C14" s="1">
        <v>523506</v>
      </c>
      <c r="D14" s="29"/>
    </row>
    <row r="15" spans="1:14" x14ac:dyDescent="0.35">
      <c r="A15" t="s">
        <v>4</v>
      </c>
      <c r="B15" s="21">
        <v>2026</v>
      </c>
      <c r="C15" s="1">
        <v>524864</v>
      </c>
      <c r="D15" s="29"/>
    </row>
    <row r="16" spans="1:14" x14ac:dyDescent="0.35">
      <c r="A16" t="s">
        <v>5</v>
      </c>
      <c r="B16" s="21">
        <v>2026</v>
      </c>
      <c r="C16" s="1">
        <v>762968</v>
      </c>
      <c r="D16" s="29"/>
    </row>
    <row r="17" spans="1:4" x14ac:dyDescent="0.35">
      <c r="A17" t="s">
        <v>6</v>
      </c>
      <c r="B17" s="21">
        <v>2026</v>
      </c>
      <c r="C17" s="1">
        <v>522069</v>
      </c>
      <c r="D17" s="29"/>
    </row>
    <row r="18" spans="1:4" x14ac:dyDescent="0.35">
      <c r="A18" t="s">
        <v>7</v>
      </c>
      <c r="B18" s="5">
        <v>2025</v>
      </c>
      <c r="C18" s="1">
        <v>577777</v>
      </c>
      <c r="D18" s="29"/>
    </row>
    <row r="19" spans="1:4" x14ac:dyDescent="0.35">
      <c r="A19" t="s">
        <v>8</v>
      </c>
      <c r="B19" s="5">
        <v>2025</v>
      </c>
      <c r="C19" s="1">
        <v>583273</v>
      </c>
      <c r="D19" s="29"/>
    </row>
    <row r="20" spans="1:4" x14ac:dyDescent="0.35">
      <c r="A20" t="s">
        <v>9</v>
      </c>
      <c r="B20" s="5">
        <v>2025</v>
      </c>
      <c r="C20" s="1">
        <v>546943</v>
      </c>
      <c r="D20" s="29"/>
    </row>
    <row r="21" spans="1:4" x14ac:dyDescent="0.35">
      <c r="A21" t="s">
        <v>10</v>
      </c>
      <c r="B21" s="5">
        <v>2025</v>
      </c>
      <c r="C21" s="1">
        <v>533139</v>
      </c>
      <c r="D21" s="29"/>
    </row>
    <row r="22" spans="1:4" x14ac:dyDescent="0.35">
      <c r="A22" t="s">
        <v>11</v>
      </c>
      <c r="B22" s="5">
        <v>2025</v>
      </c>
      <c r="C22" s="1">
        <v>563773</v>
      </c>
      <c r="D22" s="29"/>
    </row>
    <row r="23" spans="1:4" x14ac:dyDescent="0.35">
      <c r="A23" t="s">
        <v>12</v>
      </c>
      <c r="B23" s="5">
        <v>2025</v>
      </c>
      <c r="C23" s="6">
        <v>527630</v>
      </c>
      <c r="D23" s="29"/>
    </row>
    <row r="24" spans="1:4" x14ac:dyDescent="0.35">
      <c r="A24" t="s">
        <v>13</v>
      </c>
      <c r="C24" s="1">
        <f>SUM(C12:C23)</f>
        <v>6832801</v>
      </c>
      <c r="D24" s="29"/>
    </row>
    <row r="25" spans="1:4" x14ac:dyDescent="0.35">
      <c r="C25" s="1"/>
      <c r="D25" s="29"/>
    </row>
    <row r="26" spans="1:4" x14ac:dyDescent="0.35">
      <c r="A26" t="s">
        <v>13</v>
      </c>
      <c r="C26" s="1">
        <f>+C24</f>
        <v>6832801</v>
      </c>
      <c r="D26" s="29"/>
    </row>
    <row r="27" spans="1:4" x14ac:dyDescent="0.35">
      <c r="A27" t="s">
        <v>14</v>
      </c>
      <c r="C27" s="7">
        <v>0.33329999999999999</v>
      </c>
      <c r="D27" s="29" t="s">
        <v>31</v>
      </c>
    </row>
    <row r="28" spans="1:4" x14ac:dyDescent="0.35">
      <c r="C28" s="1">
        <f>+C26*C27</f>
        <v>2277372.5732999998</v>
      </c>
      <c r="D28" s="29"/>
    </row>
    <row r="29" spans="1:4" x14ac:dyDescent="0.35">
      <c r="C29" s="1"/>
      <c r="D29" s="29"/>
    </row>
    <row r="30" spans="1:4" x14ac:dyDescent="0.35">
      <c r="C30" s="1"/>
      <c r="D30" s="29"/>
    </row>
    <row r="31" spans="1:4" x14ac:dyDescent="0.35">
      <c r="A31" s="2" t="s">
        <v>55</v>
      </c>
      <c r="C31" s="1"/>
      <c r="D31" s="29"/>
    </row>
    <row r="32" spans="1:4" x14ac:dyDescent="0.35">
      <c r="A32" t="s">
        <v>7</v>
      </c>
      <c r="B32" s="5">
        <v>2024</v>
      </c>
      <c r="C32" s="1">
        <v>539637</v>
      </c>
      <c r="D32" s="29"/>
    </row>
    <row r="33" spans="1:4" x14ac:dyDescent="0.35">
      <c r="A33" t="s">
        <v>6</v>
      </c>
      <c r="B33" s="5">
        <v>2025</v>
      </c>
      <c r="C33" s="1">
        <v>498774</v>
      </c>
      <c r="D33" s="29"/>
    </row>
    <row r="34" spans="1:4" x14ac:dyDescent="0.35">
      <c r="A34" t="s">
        <v>5</v>
      </c>
      <c r="B34" s="5">
        <v>2025</v>
      </c>
      <c r="C34" s="1">
        <v>692469</v>
      </c>
      <c r="D34" s="29"/>
    </row>
    <row r="35" spans="1:4" x14ac:dyDescent="0.35">
      <c r="A35" t="s">
        <v>4</v>
      </c>
      <c r="B35" s="5">
        <v>2025</v>
      </c>
      <c r="C35" s="1">
        <v>501433</v>
      </c>
      <c r="D35" s="29"/>
    </row>
    <row r="36" spans="1:4" x14ac:dyDescent="0.35">
      <c r="A36" t="s">
        <v>3</v>
      </c>
      <c r="B36" s="5">
        <v>2025</v>
      </c>
      <c r="C36" s="1">
        <v>422065</v>
      </c>
      <c r="D36" s="29"/>
    </row>
    <row r="37" spans="1:4" x14ac:dyDescent="0.35">
      <c r="A37" t="s">
        <v>2</v>
      </c>
      <c r="B37" s="5">
        <v>2025</v>
      </c>
      <c r="C37" s="1">
        <v>601861</v>
      </c>
      <c r="D37" s="29"/>
    </row>
    <row r="38" spans="1:4" x14ac:dyDescent="0.35">
      <c r="A38" t="s">
        <v>1</v>
      </c>
      <c r="B38" s="5">
        <v>2025</v>
      </c>
      <c r="C38" s="1">
        <v>515989</v>
      </c>
      <c r="D38" s="29"/>
    </row>
    <row r="39" spans="1:4" x14ac:dyDescent="0.35">
      <c r="A39" t="s">
        <v>12</v>
      </c>
      <c r="B39" s="5">
        <v>2025</v>
      </c>
      <c r="C39" s="1">
        <f>+C23</f>
        <v>527630</v>
      </c>
      <c r="D39" s="29" t="s">
        <v>32</v>
      </c>
    </row>
    <row r="40" spans="1:4" x14ac:dyDescent="0.35">
      <c r="A40" t="s">
        <v>11</v>
      </c>
      <c r="B40" s="5">
        <v>2025</v>
      </c>
      <c r="C40" s="1">
        <f>+C22</f>
        <v>563773</v>
      </c>
      <c r="D40" s="29" t="s">
        <v>32</v>
      </c>
    </row>
    <row r="41" spans="1:4" x14ac:dyDescent="0.35">
      <c r="A41" t="s">
        <v>10</v>
      </c>
      <c r="B41" s="5">
        <v>2025</v>
      </c>
      <c r="C41" s="1">
        <f>+C21</f>
        <v>533139</v>
      </c>
      <c r="D41" s="29" t="s">
        <v>32</v>
      </c>
    </row>
    <row r="42" spans="1:4" x14ac:dyDescent="0.35">
      <c r="A42" s="8" t="s">
        <v>9</v>
      </c>
      <c r="B42" s="5">
        <v>2025</v>
      </c>
      <c r="C42" s="1">
        <f>+C20</f>
        <v>546943</v>
      </c>
      <c r="D42" s="29" t="s">
        <v>32</v>
      </c>
    </row>
    <row r="43" spans="1:4" x14ac:dyDescent="0.35">
      <c r="A43" s="8" t="s">
        <v>8</v>
      </c>
      <c r="B43" s="5">
        <v>2025</v>
      </c>
      <c r="C43" s="6">
        <f>+C19</f>
        <v>583273</v>
      </c>
      <c r="D43" s="29" t="s">
        <v>32</v>
      </c>
    </row>
    <row r="44" spans="1:4" x14ac:dyDescent="0.35">
      <c r="A44" t="s">
        <v>13</v>
      </c>
      <c r="C44" s="1">
        <f>SUM(C32:C43)</f>
        <v>6526986</v>
      </c>
      <c r="D44" s="29"/>
    </row>
    <row r="45" spans="1:4" x14ac:dyDescent="0.35">
      <c r="A45" t="s">
        <v>14</v>
      </c>
      <c r="C45" s="7">
        <v>0.33329999999999999</v>
      </c>
      <c r="D45" s="29"/>
    </row>
    <row r="46" spans="1:4" ht="15" thickBot="1" x14ac:dyDescent="0.4">
      <c r="C46" s="32">
        <f>+C44*C45</f>
        <v>2175444.4337999998</v>
      </c>
      <c r="D46" s="29"/>
    </row>
    <row r="47" spans="1:4" ht="15" thickTop="1" x14ac:dyDescent="0.35">
      <c r="C47" s="1"/>
      <c r="D47" s="29"/>
    </row>
    <row r="48" spans="1:4" x14ac:dyDescent="0.35">
      <c r="C48" s="1"/>
      <c r="D48" s="29"/>
    </row>
    <row r="49" spans="1:9" x14ac:dyDescent="0.35">
      <c r="A49" t="s">
        <v>41</v>
      </c>
      <c r="C49" s="1"/>
      <c r="D49" s="29"/>
      <c r="G49" s="30">
        <f>+C28</f>
        <v>2277372.5732999998</v>
      </c>
      <c r="H49" s="28" t="s">
        <v>33</v>
      </c>
    </row>
    <row r="50" spans="1:9" x14ac:dyDescent="0.35">
      <c r="A50" t="s">
        <v>53</v>
      </c>
      <c r="C50" s="1"/>
      <c r="D50" s="29"/>
      <c r="G50" s="29">
        <f>+C46</f>
        <v>2175444.4337999998</v>
      </c>
      <c r="H50" s="28" t="s">
        <v>33</v>
      </c>
      <c r="I50" s="29"/>
    </row>
  </sheetData>
  <pageMargins left="0.7" right="0.7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Fund Balance</vt:lpstr>
      <vt:lpstr>Debt</vt:lpstr>
      <vt:lpstr>Sales Tax</vt:lpstr>
      <vt:lpstr>Debt!Print_Area</vt:lpstr>
      <vt:lpstr>'Fund Balance'!Print_Area</vt:lpstr>
      <vt:lpstr>'Sales Tax'!Print_Area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Balli</dc:creator>
  <cp:lastModifiedBy>Deborah Balli</cp:lastModifiedBy>
  <cp:lastPrinted>2025-07-28T11:48:18Z</cp:lastPrinted>
  <dcterms:created xsi:type="dcterms:W3CDTF">2017-07-10T13:34:17Z</dcterms:created>
  <dcterms:modified xsi:type="dcterms:W3CDTF">2026-07-22T12:32:16Z</dcterms:modified>
</cp:coreProperties>
</file>